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Puls\Excelguru Consulting Inc\Curriculums - Documents\GoSkills\Dashboards\5.03 NA is a good thing!\"/>
    </mc:Choice>
  </mc:AlternateContent>
  <bookViews>
    <workbookView xWindow="0" yWindow="0" windowWidth="28800" windowHeight="12360" activeTab="1" xr2:uid="{F666646D-C5BF-47B6-982B-2D8CB15E8E11}"/>
  </bookViews>
  <sheets>
    <sheet name="Dashboard" sheetId="3" r:id="rId1"/>
    <sheet name="Source Data" sheetId="1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H38" i="1" l="1"/>
  <c r="I38" i="1"/>
  <c r="J38" i="1"/>
  <c r="K38" i="1"/>
  <c r="L38" i="1"/>
  <c r="M38" i="1"/>
  <c r="H39" i="1"/>
  <c r="I39" i="1"/>
  <c r="J39" i="1"/>
  <c r="K39" i="1"/>
  <c r="L39" i="1"/>
  <c r="M39" i="1"/>
  <c r="H37" i="1"/>
  <c r="I37" i="1"/>
  <c r="J37" i="1"/>
  <c r="K37" i="1"/>
  <c r="L37" i="1"/>
  <c r="M37" i="1"/>
  <c r="A37" i="1"/>
  <c r="C39" i="1" s="1"/>
  <c r="D38" i="1" l="1"/>
  <c r="D39" i="1"/>
  <c r="F38" i="1"/>
  <c r="B38" i="1"/>
  <c r="F39" i="1"/>
  <c r="B39" i="1"/>
  <c r="E38" i="1"/>
  <c r="E39" i="1"/>
  <c r="G38" i="1"/>
  <c r="C38" i="1"/>
  <c r="G39" i="1"/>
  <c r="B37" i="1"/>
  <c r="N37" i="1" l="1"/>
  <c r="B34" i="1" l="1"/>
  <c r="M23" i="1" l="1"/>
  <c r="L23" i="1"/>
  <c r="K23" i="1"/>
  <c r="J23" i="1"/>
  <c r="I23" i="1"/>
  <c r="H23" i="1"/>
  <c r="G23" i="1"/>
  <c r="F23" i="1"/>
  <c r="E23" i="1"/>
  <c r="D23" i="1"/>
  <c r="C23" i="1"/>
  <c r="B23" i="1"/>
  <c r="M18" i="1"/>
  <c r="L18" i="1"/>
  <c r="K18" i="1"/>
  <c r="J18" i="1"/>
  <c r="I18" i="1"/>
  <c r="H18" i="1"/>
  <c r="G18" i="1"/>
  <c r="F18" i="1"/>
  <c r="E18" i="1"/>
  <c r="D18" i="1"/>
  <c r="C18" i="1"/>
  <c r="B18" i="1"/>
  <c r="M13" i="1"/>
  <c r="L13" i="1"/>
  <c r="K13" i="1"/>
  <c r="J13" i="1"/>
  <c r="I13" i="1"/>
  <c r="H13" i="1"/>
  <c r="G13" i="1"/>
  <c r="F13" i="1"/>
  <c r="E13" i="1"/>
  <c r="D13" i="1"/>
  <c r="C13" i="1"/>
  <c r="B13" i="1"/>
  <c r="B8" i="1"/>
  <c r="C8" i="1"/>
  <c r="D8" i="1"/>
  <c r="E8" i="1"/>
  <c r="F8" i="1"/>
  <c r="G8" i="1"/>
  <c r="H8" i="1"/>
  <c r="I8" i="1"/>
  <c r="J8" i="1"/>
  <c r="K8" i="1"/>
  <c r="L8" i="1"/>
  <c r="M8" i="1"/>
  <c r="N22" i="1"/>
  <c r="N21" i="1"/>
  <c r="N23" i="1" s="1"/>
  <c r="N17" i="1"/>
  <c r="N16" i="1"/>
  <c r="N18" i="1" s="1"/>
  <c r="N12" i="1"/>
  <c r="N11" i="1"/>
  <c r="N13" i="1" s="1"/>
  <c r="C4" i="1" l="1"/>
  <c r="C37" i="1" s="1"/>
  <c r="N7" i="1"/>
  <c r="N6" i="1"/>
  <c r="N8" i="1" l="1"/>
  <c r="D4" i="1"/>
  <c r="D37" i="1" s="1"/>
  <c r="E4" i="1" l="1"/>
  <c r="E37" i="1" s="1"/>
  <c r="F4" i="1" l="1"/>
  <c r="H5" i="3" l="1"/>
  <c r="F37" i="1"/>
  <c r="G4" i="1"/>
  <c r="G37" i="1" s="1"/>
  <c r="H4" i="1" l="1"/>
  <c r="I4" i="1" l="1"/>
  <c r="J4" i="1" l="1"/>
  <c r="K4" i="1" l="1"/>
  <c r="L4" i="1" l="1"/>
  <c r="M4" i="1" l="1"/>
  <c r="M40" i="1" l="1"/>
  <c r="F40" i="1" l="1"/>
  <c r="K40" i="1"/>
  <c r="C40" i="1"/>
  <c r="B40" i="1"/>
  <c r="J40" i="1"/>
  <c r="I40" i="1"/>
  <c r="H40" i="1"/>
  <c r="E40" i="1"/>
  <c r="N38" i="1"/>
  <c r="D40" i="1"/>
  <c r="N39" i="1"/>
  <c r="G40" i="1"/>
  <c r="L40" i="1"/>
  <c r="N40" i="1" l="1"/>
</calcChain>
</file>

<file path=xl/sharedStrings.xml><?xml version="1.0" encoding="utf-8"?>
<sst xmlns="http://schemas.openxmlformats.org/spreadsheetml/2006/main" count="41" uniqueCount="22">
  <si>
    <t>The Outdoor Store</t>
  </si>
  <si>
    <t>Total To Date</t>
  </si>
  <si>
    <t>Revenue</t>
  </si>
  <si>
    <t>Budget</t>
  </si>
  <si>
    <t>Chart Title:</t>
  </si>
  <si>
    <t>Analysis of Tents &amp; Shelters</t>
  </si>
  <si>
    <t>Variance</t>
  </si>
  <si>
    <t>Tents</t>
  </si>
  <si>
    <t>Sleeping Bags</t>
  </si>
  <si>
    <t>Tarps and Groundsheets</t>
  </si>
  <si>
    <t>Accessories</t>
  </si>
  <si>
    <t>Type</t>
  </si>
  <si>
    <t>Chart Source</t>
  </si>
  <si>
    <t>Forecast To:</t>
  </si>
  <si>
    <t>Dynamic Controls:</t>
  </si>
  <si>
    <t>Category:</t>
  </si>
  <si>
    <t>Product Lines</t>
  </si>
  <si>
    <t>Display Forecast To:</t>
  </si>
  <si>
    <t>Slider</t>
  </si>
  <si>
    <t>Spin</t>
  </si>
  <si>
    <t>Drop Down</t>
  </si>
  <si>
    <t>Revenue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</si>
</sst>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m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wrapText="1"/>
    </xf>
    <xf numFmtId="165" fontId="5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indent="1"/>
    </xf>
    <xf numFmtId="164" fontId="4" fillId="0" borderId="0" xfId="1" applyNumberFormat="1" applyFont="1"/>
    <xf numFmtId="0" fontId="4" fillId="0" borderId="0" xfId="0" applyFont="1" applyAlignment="1">
      <alignment horizontal="left" indent="2"/>
    </xf>
    <xf numFmtId="0" fontId="6" fillId="0" borderId="0" xfId="0" applyFont="1"/>
    <xf numFmtId="165" fontId="5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0" fillId="0" borderId="0" xfId="0" applyFont="1"/>
    <xf numFmtId="164" fontId="2" fillId="0" borderId="0" xfId="1" applyNumberFormat="1" applyFont="1"/>
    <xf numFmtId="164" fontId="2" fillId="0" borderId="1" xfId="1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164" fontId="4" fillId="0" borderId="1" xfId="1" applyNumberFormat="1" applyFont="1" applyBorder="1"/>
    <xf numFmtId="0" fontId="5" fillId="3" borderId="0" xfId="0" applyFont="1" applyFill="1" applyAlignment="1"/>
    <xf numFmtId="165" fontId="0" fillId="0" borderId="0" xfId="0" applyNumberFormat="1" applyFont="1"/>
    <xf numFmtId="0" fontId="2" fillId="0" borderId="4" xfId="0" applyFont="1" applyBorder="1"/>
    <xf numFmtId="0" fontId="0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3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0" xfId="0" applyFont="1" applyBorder="1"/>
  </cellXfs>
  <cellStyles count="2">
    <cellStyle name="Comma" xfId="1" builtinId="3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'Source Data'!$B$34</c:f>
          <c:strCache>
            <c:ptCount val="1"/>
            <c:pt idx="0">
              <c:v>Revenue vs Budget_x000c_Accessories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'Source Data'!$A$38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'Source Data'!$B$37:$M$37</c:f>
              <c:numCache>
                <c:formatCode>mmm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'Source Data'!$B$38:$M$38</c:f>
              <c:numCache>
                <c:formatCode>_(* #,##0_);_(* \(#,##0\);_(* "-"??_);_(@_)</c:formatCode>
                <c:ptCount val="12"/>
                <c:pt idx="0">
                  <c:v>164</c:v>
                </c:pt>
                <c:pt idx="1">
                  <c:v>490</c:v>
                </c:pt>
                <c:pt idx="2">
                  <c:v>374</c:v>
                </c:pt>
                <c:pt idx="3">
                  <c:v>639</c:v>
                </c:pt>
                <c:pt idx="4">
                  <c:v>832</c:v>
                </c:pt>
                <c:pt idx="5">
                  <c:v>552</c:v>
                </c:pt>
                <c:pt idx="6">
                  <c:v>1275</c:v>
                </c:pt>
                <c:pt idx="7">
                  <c:v>748</c:v>
                </c:pt>
                <c:pt idx="8">
                  <c:v>349</c:v>
                </c:pt>
                <c:pt idx="9">
                  <c:v>337</c:v>
                </c:pt>
                <c:pt idx="10">
                  <c:v>440</c:v>
                </c:pt>
                <c:pt idx="11">
                  <c:v>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E-4A63-966A-924EF5B36C75}"/>
            </c:ext>
          </c:extLst>
        </c:ser>
        <c:ser>
          <c:idx val="1"/>
          <c:order val="1"/>
          <c:tx>
            <c:strRef>
              <c:f>'Source Data'!$A$39</c:f>
              <c:strCache>
                <c:ptCount val="1"/>
                <c:pt idx="0">
                  <c:v>Budget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'Source Data'!$B$37:$M$37</c:f>
              <c:numCache>
                <c:formatCode>mmm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'Source Data'!$B$39:$M$39</c:f>
              <c:numCache>
                <c:formatCode>_(* #,##0_);_(* \(#,##0\);_(* "-"??_);_(@_)</c:formatCode>
                <c:ptCount val="12"/>
                <c:pt idx="0">
                  <c:v>300</c:v>
                </c:pt>
                <c:pt idx="1">
                  <c:v>400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700</c:v>
                </c:pt>
                <c:pt idx="7">
                  <c:v>600</c:v>
                </c:pt>
                <c:pt idx="8">
                  <c:v>300</c:v>
                </c:pt>
                <c:pt idx="9">
                  <c:v>200</c:v>
                </c:pt>
                <c:pt idx="10">
                  <c:v>500</c:v>
                </c:pt>
                <c:pt idx="11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E-4A63-966A-924EF5B36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737856"/>
        <c:axId val="684137712"/>
      </c:lineChart>
      <c:dateAx>
        <c:axId val="1275737856"/>
        <c:scaling>
          <c:orientation val="minMax"/>
        </c:scaling>
        <c:delete val="0"/>
        <c:axPos val="b"/>
        <c:numFmt formatCode="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137712"/>
        <c:crosses val="autoZero"/>
        <c:auto val="1"/>
        <c:lblOffset val="100"/>
        <c:baseTimeUnit val="months"/>
      </c:dateAx>
      <c:valAx>
        <c:axId val="68413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73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314325</xdr:rowOff>
    </xdr:to>
    <xdr:pic>
      <xdr:nvPicPr>
        <xdr:cNvPr id="2" name="Graphic 1" descr="Hik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676275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676275</xdr:colOff>
      <xdr:row>1</xdr:row>
      <xdr:rowOff>314325</xdr:rowOff>
    </xdr:to>
    <xdr:pic>
      <xdr:nvPicPr>
        <xdr:cNvPr id="3" name="Graphic 2" descr="Hik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676275" cy="676275"/>
        </a:xfrm>
        <a:prstGeom prst="rect">
          <a:avLst/>
        </a:prstGeom>
      </xdr:spPr>
    </xdr:pic>
    <xdr:clientData/>
  </xdr:twoCellAnchor>
  <xdr:twoCellAnchor>
    <xdr:from>
      <xdr:col>8</xdr:col>
      <xdr:colOff>66674</xdr:colOff>
      <xdr:row>23</xdr:row>
      <xdr:rowOff>144992</xdr:rowOff>
    </xdr:from>
    <xdr:to>
      <xdr:col>13</xdr:col>
      <xdr:colOff>578643</xdr:colOff>
      <xdr:row>34</xdr:row>
      <xdr:rowOff>188118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0B781C-B7A7-4C4B-9A06-44E35B4ADF5D}" name="ProductLines" displayName="ProductLines" ref="A26:A30" totalsRowShown="0" headerRowDxfId="2" dataDxfId="1">
  <autoFilter ref="A26:A30" xr:uid="{CDF9136E-60F9-4080-ABD6-CC2B1EEC07CC}"/>
  <tableColumns count="1">
    <tableColumn id="1" xr3:uid="{E2A5C787-EA06-4DDF-83CE-14B2DDABE281}" name="Product Lines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F48C2-0B1B-4BF7-B144-43DBB4ABFE8F}">
  <dimension ref="B1:I23"/>
  <sheetViews>
    <sheetView showGridLines="0" zoomScaleNormal="100" workbookViewId="0">
      <selection activeCell="B7" sqref="B7"/>
    </sheetView>
  </sheetViews>
  <sheetFormatPr defaultRowHeight="15" x14ac:dyDescent="0.25"/>
  <cols>
    <col min="1" max="1" width="9.7109375" style="17" customWidth="1"/>
    <col min="2" max="2" width="9.7109375" style="17" bestFit="1" customWidth="1"/>
    <col min="3" max="9" width="9.7109375" style="17" customWidth="1"/>
    <col min="10" max="16384" width="9.140625" style="17"/>
  </cols>
  <sheetData>
    <row r="1" spans="2:9" ht="28.5" x14ac:dyDescent="0.45">
      <c r="B1" s="18" t="s">
        <v>0</v>
      </c>
      <c r="C1" s="18"/>
      <c r="D1" s="18"/>
      <c r="E1" s="18"/>
      <c r="F1" s="18"/>
      <c r="G1" s="18"/>
      <c r="H1" s="18"/>
      <c r="I1" s="18"/>
    </row>
    <row r="2" spans="2:9" ht="28.5" x14ac:dyDescent="0.45">
      <c r="B2" s="11" t="s">
        <v>5</v>
      </c>
      <c r="C2" s="18"/>
      <c r="D2" s="18"/>
      <c r="E2" s="18"/>
      <c r="F2" s="18"/>
      <c r="G2" s="18"/>
      <c r="H2" s="18"/>
      <c r="I2" s="18"/>
    </row>
    <row r="3" spans="2:9" s="19" customFormat="1" x14ac:dyDescent="0.25"/>
    <row r="5" spans="2:9" x14ac:dyDescent="0.25">
      <c r="B5" s="14" t="s">
        <v>15</v>
      </c>
      <c r="C5" s="27" t="s">
        <v>20</v>
      </c>
      <c r="D5" s="24"/>
      <c r="E5" s="25" t="s">
        <v>19</v>
      </c>
      <c r="F5" s="14" t="s">
        <v>17</v>
      </c>
      <c r="G5" s="1"/>
      <c r="H5" s="23">
        <f>'Source Data'!$G$35</f>
        <v>42855</v>
      </c>
      <c r="I5" s="25" t="s">
        <v>18</v>
      </c>
    </row>
    <row r="7" spans="2:9" x14ac:dyDescent="0.25">
      <c r="B7" s="28"/>
      <c r="C7" s="29"/>
      <c r="D7" s="29"/>
      <c r="E7" s="29"/>
      <c r="F7" s="29"/>
      <c r="G7" s="29"/>
      <c r="H7" s="29"/>
      <c r="I7" s="30"/>
    </row>
    <row r="8" spans="2:9" x14ac:dyDescent="0.25">
      <c r="B8" s="31"/>
      <c r="C8" s="32"/>
      <c r="D8" s="32"/>
      <c r="E8" s="32"/>
      <c r="F8" s="32"/>
      <c r="G8" s="32"/>
      <c r="H8" s="32"/>
      <c r="I8" s="33"/>
    </row>
    <row r="9" spans="2:9" x14ac:dyDescent="0.25">
      <c r="B9" s="31"/>
      <c r="C9" s="32"/>
      <c r="D9" s="37" t="s">
        <v>21</v>
      </c>
      <c r="E9" s="32"/>
      <c r="F9" s="32"/>
      <c r="G9" s="32"/>
      <c r="H9" s="32"/>
      <c r="I9" s="33"/>
    </row>
    <row r="10" spans="2:9" x14ac:dyDescent="0.25">
      <c r="B10" s="31"/>
      <c r="C10" s="32"/>
      <c r="D10" s="32"/>
      <c r="E10" s="32"/>
      <c r="F10" s="32"/>
      <c r="G10" s="32"/>
      <c r="H10" s="32"/>
      <c r="I10" s="33"/>
    </row>
    <row r="11" spans="2:9" x14ac:dyDescent="0.25">
      <c r="B11" s="31"/>
      <c r="C11" s="32"/>
      <c r="D11" s="32"/>
      <c r="E11" s="32"/>
      <c r="F11" s="32"/>
      <c r="G11" s="32"/>
      <c r="H11" s="32"/>
      <c r="I11" s="33"/>
    </row>
    <row r="12" spans="2:9" x14ac:dyDescent="0.25">
      <c r="B12" s="31"/>
      <c r="C12" s="32"/>
      <c r="D12" s="32"/>
      <c r="E12" s="32"/>
      <c r="F12" s="32"/>
      <c r="G12" s="32"/>
      <c r="H12" s="32"/>
      <c r="I12" s="33"/>
    </row>
    <row r="13" spans="2:9" x14ac:dyDescent="0.25">
      <c r="B13" s="31"/>
      <c r="C13" s="32"/>
      <c r="D13" s="32"/>
      <c r="E13" s="32"/>
      <c r="F13" s="32"/>
      <c r="G13" s="32"/>
      <c r="H13" s="32"/>
      <c r="I13" s="33"/>
    </row>
    <row r="14" spans="2:9" x14ac:dyDescent="0.25">
      <c r="B14" s="31"/>
      <c r="C14" s="32"/>
      <c r="D14" s="32"/>
      <c r="E14" s="32"/>
      <c r="F14" s="32"/>
      <c r="G14" s="32"/>
      <c r="H14" s="32"/>
      <c r="I14" s="33"/>
    </row>
    <row r="15" spans="2:9" x14ac:dyDescent="0.25">
      <c r="B15" s="31"/>
      <c r="C15" s="32"/>
      <c r="D15" s="32"/>
      <c r="E15" s="32"/>
      <c r="F15" s="32"/>
      <c r="G15" s="32"/>
      <c r="H15" s="32"/>
      <c r="I15" s="33"/>
    </row>
    <row r="16" spans="2:9" x14ac:dyDescent="0.25">
      <c r="B16" s="31"/>
      <c r="C16" s="32"/>
      <c r="D16" s="32"/>
      <c r="E16" s="32"/>
      <c r="F16" s="32"/>
      <c r="G16" s="32"/>
      <c r="H16" s="32"/>
      <c r="I16" s="33"/>
    </row>
    <row r="17" spans="2:9" x14ac:dyDescent="0.25">
      <c r="B17" s="31"/>
      <c r="C17" s="32"/>
      <c r="D17" s="32"/>
      <c r="E17" s="32"/>
      <c r="F17" s="32"/>
      <c r="G17" s="32"/>
      <c r="H17" s="32"/>
      <c r="I17" s="33"/>
    </row>
    <row r="18" spans="2:9" x14ac:dyDescent="0.25">
      <c r="B18" s="31"/>
      <c r="C18" s="32"/>
      <c r="D18" s="32"/>
      <c r="E18" s="32"/>
      <c r="F18" s="32"/>
      <c r="G18" s="32"/>
      <c r="H18" s="32"/>
      <c r="I18" s="33"/>
    </row>
    <row r="19" spans="2:9" x14ac:dyDescent="0.25">
      <c r="B19" s="31"/>
      <c r="C19" s="32"/>
      <c r="D19" s="32"/>
      <c r="E19" s="32"/>
      <c r="F19" s="32"/>
      <c r="G19" s="32"/>
      <c r="H19" s="32"/>
      <c r="I19" s="33"/>
    </row>
    <row r="20" spans="2:9" x14ac:dyDescent="0.25">
      <c r="B20" s="31"/>
      <c r="C20" s="32"/>
      <c r="D20" s="32"/>
      <c r="E20" s="32"/>
      <c r="F20" s="32"/>
      <c r="G20" s="32"/>
      <c r="H20" s="32"/>
      <c r="I20" s="33"/>
    </row>
    <row r="21" spans="2:9" x14ac:dyDescent="0.25">
      <c r="B21" s="31"/>
      <c r="C21" s="32"/>
      <c r="D21" s="32"/>
      <c r="E21" s="32"/>
      <c r="F21" s="32"/>
      <c r="G21" s="32"/>
      <c r="H21" s="32"/>
      <c r="I21" s="33"/>
    </row>
    <row r="22" spans="2:9" x14ac:dyDescent="0.25">
      <c r="B22" s="31"/>
      <c r="C22" s="32"/>
      <c r="D22" s="32"/>
      <c r="E22" s="32"/>
      <c r="F22" s="32"/>
      <c r="G22" s="32"/>
      <c r="H22" s="32"/>
      <c r="I22" s="33"/>
    </row>
    <row r="23" spans="2:9" x14ac:dyDescent="0.25">
      <c r="B23" s="34"/>
      <c r="C23" s="35"/>
      <c r="D23" s="35"/>
      <c r="E23" s="35"/>
      <c r="F23" s="35"/>
      <c r="G23" s="35"/>
      <c r="H23" s="35"/>
      <c r="I23" s="36"/>
    </row>
  </sheetData>
  <pageMargins left="0.7" right="0.7" top="0.75" bottom="0.75" header="0.3" footer="0.3"/>
  <pageSetup scale="5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F239C-8647-411E-A680-1B0A88D04EF6}">
  <dimension ref="A1:X41"/>
  <sheetViews>
    <sheetView tabSelected="1" topLeftCell="A24" zoomScaleNormal="100" workbookViewId="0">
      <selection activeCell="G36" sqref="G36"/>
    </sheetView>
  </sheetViews>
  <sheetFormatPr defaultRowHeight="15" x14ac:dyDescent="0.25"/>
  <cols>
    <col min="1" max="1" width="18.140625" style="1" customWidth="1"/>
    <col min="2" max="14" width="9.7109375" style="1" customWidth="1"/>
    <col min="15" max="15" width="10.5703125" style="1" customWidth="1"/>
    <col min="16" max="16384" width="9.140625" style="1"/>
  </cols>
  <sheetData>
    <row r="1" spans="1:24" ht="28.5" x14ac:dyDescent="0.45">
      <c r="B1" s="2" t="s">
        <v>0</v>
      </c>
      <c r="C1" s="2"/>
      <c r="D1" s="2"/>
      <c r="E1" s="2"/>
      <c r="F1" s="2"/>
      <c r="G1" s="2"/>
      <c r="H1" s="2"/>
    </row>
    <row r="2" spans="1:24" ht="28.5" x14ac:dyDescent="0.45">
      <c r="B2" s="11" t="s">
        <v>5</v>
      </c>
      <c r="C2" s="2"/>
      <c r="D2" s="2"/>
      <c r="E2" s="2"/>
      <c r="F2" s="2"/>
      <c r="G2" s="2"/>
      <c r="H2" s="2"/>
    </row>
    <row r="3" spans="1:24" s="3" customFormat="1" x14ac:dyDescent="0.25"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0" x14ac:dyDescent="0.25">
      <c r="A4" s="4" t="s">
        <v>11</v>
      </c>
      <c r="B4" s="5">
        <v>42766</v>
      </c>
      <c r="C4" s="5">
        <f t="shared" ref="C4:M4" si="0">EOMONTH(B4,1)</f>
        <v>42794</v>
      </c>
      <c r="D4" s="5">
        <f t="shared" si="0"/>
        <v>42825</v>
      </c>
      <c r="E4" s="5">
        <f t="shared" si="0"/>
        <v>42855</v>
      </c>
      <c r="F4" s="5">
        <f t="shared" si="0"/>
        <v>42886</v>
      </c>
      <c r="G4" s="5">
        <f t="shared" si="0"/>
        <v>42916</v>
      </c>
      <c r="H4" s="5">
        <f t="shared" si="0"/>
        <v>42947</v>
      </c>
      <c r="I4" s="5">
        <f t="shared" si="0"/>
        <v>42978</v>
      </c>
      <c r="J4" s="5">
        <f t="shared" si="0"/>
        <v>43008</v>
      </c>
      <c r="K4" s="5">
        <f t="shared" si="0"/>
        <v>43039</v>
      </c>
      <c r="L4" s="5">
        <f t="shared" si="0"/>
        <v>43069</v>
      </c>
      <c r="M4" s="5">
        <f t="shared" si="0"/>
        <v>43100</v>
      </c>
      <c r="N4" s="6" t="s">
        <v>1</v>
      </c>
      <c r="P4" s="1"/>
      <c r="Q4" s="1"/>
      <c r="R4" s="1"/>
      <c r="S4" s="1"/>
      <c r="T4" s="1"/>
      <c r="U4" s="1"/>
      <c r="V4" s="1"/>
      <c r="W4" s="1"/>
      <c r="X4" s="1"/>
    </row>
    <row r="5" spans="1:24" s="3" customFormat="1" x14ac:dyDescent="0.25">
      <c r="A5" s="22" t="s">
        <v>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Q5" s="1"/>
      <c r="R5" s="1"/>
      <c r="S5" s="1"/>
      <c r="T5" s="1"/>
      <c r="U5" s="1"/>
      <c r="V5" s="1"/>
      <c r="W5" s="1"/>
      <c r="X5" s="1"/>
    </row>
    <row r="6" spans="1:24" s="7" customFormat="1" x14ac:dyDescent="0.25">
      <c r="A6" s="8" t="s">
        <v>2</v>
      </c>
      <c r="B6" s="15">
        <v>2669</v>
      </c>
      <c r="C6" s="15">
        <v>7118</v>
      </c>
      <c r="D6" s="15">
        <v>4449</v>
      </c>
      <c r="E6" s="15">
        <v>5226</v>
      </c>
      <c r="F6" s="15">
        <v>10097</v>
      </c>
      <c r="G6" s="15">
        <v>7676</v>
      </c>
      <c r="H6" s="15">
        <v>11276</v>
      </c>
      <c r="I6" s="15">
        <v>6838</v>
      </c>
      <c r="J6" s="15">
        <v>4329</v>
      </c>
      <c r="K6" s="15">
        <v>2617</v>
      </c>
      <c r="L6" s="15">
        <v>6438</v>
      </c>
      <c r="M6" s="15">
        <v>9095</v>
      </c>
      <c r="N6" s="9">
        <f>SUM(B6:M6)</f>
        <v>77828</v>
      </c>
      <c r="Q6" s="1"/>
      <c r="R6" s="1"/>
      <c r="S6" s="1"/>
      <c r="T6" s="1"/>
      <c r="U6" s="1"/>
      <c r="V6" s="1"/>
      <c r="W6" s="1"/>
      <c r="X6" s="1"/>
    </row>
    <row r="7" spans="1:24" x14ac:dyDescent="0.25">
      <c r="A7" s="8" t="s">
        <v>3</v>
      </c>
      <c r="B7" s="15">
        <v>4300</v>
      </c>
      <c r="C7" s="15">
        <v>5500</v>
      </c>
      <c r="D7" s="15">
        <v>5800</v>
      </c>
      <c r="E7" s="15">
        <v>6800</v>
      </c>
      <c r="F7" s="15">
        <v>7400</v>
      </c>
      <c r="G7" s="15">
        <v>10100</v>
      </c>
      <c r="H7" s="15">
        <v>10100</v>
      </c>
      <c r="I7" s="15">
        <v>7400</v>
      </c>
      <c r="J7" s="15">
        <v>3700</v>
      </c>
      <c r="K7" s="15">
        <v>2200</v>
      </c>
      <c r="L7" s="15">
        <v>6200</v>
      </c>
      <c r="M7" s="15">
        <v>10500</v>
      </c>
      <c r="N7" s="9">
        <f>SUM(B7:M7)</f>
        <v>80000</v>
      </c>
    </row>
    <row r="8" spans="1:24" ht="15.75" thickBot="1" x14ac:dyDescent="0.3">
      <c r="A8" s="20" t="s">
        <v>6</v>
      </c>
      <c r="B8" s="16">
        <f t="shared" ref="B8:N8" si="1">B6-B7</f>
        <v>-1631</v>
      </c>
      <c r="C8" s="16">
        <f t="shared" si="1"/>
        <v>1618</v>
      </c>
      <c r="D8" s="16">
        <f t="shared" si="1"/>
        <v>-1351</v>
      </c>
      <c r="E8" s="16">
        <f t="shared" si="1"/>
        <v>-1574</v>
      </c>
      <c r="F8" s="16">
        <f t="shared" si="1"/>
        <v>2697</v>
      </c>
      <c r="G8" s="16">
        <f t="shared" si="1"/>
        <v>-2424</v>
      </c>
      <c r="H8" s="16">
        <f t="shared" si="1"/>
        <v>1176</v>
      </c>
      <c r="I8" s="16">
        <f t="shared" si="1"/>
        <v>-562</v>
      </c>
      <c r="J8" s="16">
        <f t="shared" si="1"/>
        <v>629</v>
      </c>
      <c r="K8" s="16">
        <f t="shared" si="1"/>
        <v>417</v>
      </c>
      <c r="L8" s="16">
        <f t="shared" si="1"/>
        <v>238</v>
      </c>
      <c r="M8" s="16">
        <f t="shared" si="1"/>
        <v>-1405</v>
      </c>
      <c r="N8" s="21">
        <f t="shared" si="1"/>
        <v>-2172</v>
      </c>
    </row>
    <row r="9" spans="1:24" s="3" customFormat="1" ht="15.75" thickTop="1" x14ac:dyDescent="0.25">
      <c r="A9" s="1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1"/>
      <c r="R9" s="1"/>
      <c r="S9" s="1"/>
      <c r="T9" s="1"/>
      <c r="U9" s="1"/>
      <c r="V9" s="1"/>
      <c r="W9" s="1"/>
      <c r="X9" s="1"/>
    </row>
    <row r="10" spans="1:24" s="3" customFormat="1" x14ac:dyDescent="0.25">
      <c r="A10" s="22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P10" s="1"/>
      <c r="Q10" s="1"/>
      <c r="R10" s="1"/>
      <c r="S10" s="1"/>
      <c r="T10" s="1"/>
      <c r="U10" s="1"/>
      <c r="V10" s="1"/>
      <c r="W10" s="1"/>
      <c r="X10" s="1"/>
    </row>
    <row r="11" spans="1:24" s="3" customFormat="1" x14ac:dyDescent="0.25">
      <c r="A11" s="8" t="s">
        <v>2</v>
      </c>
      <c r="B11" s="15">
        <v>1340</v>
      </c>
      <c r="C11" s="15">
        <v>3718</v>
      </c>
      <c r="D11" s="15">
        <v>2279</v>
      </c>
      <c r="E11" s="15">
        <v>2663</v>
      </c>
      <c r="F11" s="15">
        <v>5223</v>
      </c>
      <c r="G11" s="15">
        <v>4013</v>
      </c>
      <c r="H11" s="15">
        <v>6414</v>
      </c>
      <c r="I11" s="15">
        <v>3872</v>
      </c>
      <c r="J11" s="15">
        <v>2206</v>
      </c>
      <c r="K11" s="15">
        <v>1348</v>
      </c>
      <c r="L11" s="15">
        <v>3698</v>
      </c>
      <c r="M11" s="15">
        <v>4924</v>
      </c>
      <c r="N11" s="9">
        <f>SUM(B11:M11)</f>
        <v>41698</v>
      </c>
      <c r="P11" s="1"/>
      <c r="Q11" s="1"/>
      <c r="R11" s="1"/>
      <c r="S11" s="1"/>
      <c r="T11" s="1"/>
      <c r="U11" s="1"/>
      <c r="V11" s="1"/>
      <c r="W11" s="1"/>
      <c r="X11" s="1"/>
    </row>
    <row r="12" spans="1:24" s="3" customFormat="1" x14ac:dyDescent="0.25">
      <c r="A12" s="8" t="s">
        <v>3</v>
      </c>
      <c r="B12" s="15">
        <v>2200</v>
      </c>
      <c r="C12" s="15">
        <v>2800</v>
      </c>
      <c r="D12" s="15">
        <v>2900</v>
      </c>
      <c r="E12" s="15">
        <v>3400</v>
      </c>
      <c r="F12" s="15">
        <v>3700</v>
      </c>
      <c r="G12" s="15">
        <v>5100</v>
      </c>
      <c r="H12" s="15">
        <v>5100</v>
      </c>
      <c r="I12" s="15">
        <v>3700</v>
      </c>
      <c r="J12" s="15">
        <v>1800</v>
      </c>
      <c r="K12" s="15">
        <v>1100</v>
      </c>
      <c r="L12" s="15">
        <v>3100</v>
      </c>
      <c r="M12" s="15">
        <v>5100</v>
      </c>
      <c r="N12" s="9">
        <f>SUM(B12:M12)</f>
        <v>40000</v>
      </c>
      <c r="P12" s="1"/>
      <c r="Q12" s="1"/>
      <c r="R12" s="1"/>
      <c r="S12" s="1"/>
      <c r="T12" s="1"/>
      <c r="U12" s="1"/>
      <c r="V12" s="1"/>
      <c r="W12" s="1"/>
      <c r="X12" s="1"/>
    </row>
    <row r="13" spans="1:24" s="3" customFormat="1" ht="15.75" thickBot="1" x14ac:dyDescent="0.3">
      <c r="A13" s="20" t="s">
        <v>6</v>
      </c>
      <c r="B13" s="16">
        <f t="shared" ref="B13" si="2">B11-B12</f>
        <v>-860</v>
      </c>
      <c r="C13" s="16">
        <f t="shared" ref="C13" si="3">C11-C12</f>
        <v>918</v>
      </c>
      <c r="D13" s="16">
        <f t="shared" ref="D13" si="4">D11-D12</f>
        <v>-621</v>
      </c>
      <c r="E13" s="16">
        <f t="shared" ref="E13" si="5">E11-E12</f>
        <v>-737</v>
      </c>
      <c r="F13" s="16">
        <f t="shared" ref="F13" si="6">F11-F12</f>
        <v>1523</v>
      </c>
      <c r="G13" s="16">
        <f t="shared" ref="G13" si="7">G11-G12</f>
        <v>-1087</v>
      </c>
      <c r="H13" s="16">
        <f t="shared" ref="H13" si="8">H11-H12</f>
        <v>1314</v>
      </c>
      <c r="I13" s="16">
        <f t="shared" ref="I13" si="9">I11-I12</f>
        <v>172</v>
      </c>
      <c r="J13" s="16">
        <f t="shared" ref="J13" si="10">J11-J12</f>
        <v>406</v>
      </c>
      <c r="K13" s="16">
        <f t="shared" ref="K13" si="11">K11-K12</f>
        <v>248</v>
      </c>
      <c r="L13" s="16">
        <f t="shared" ref="L13" si="12">L11-L12</f>
        <v>598</v>
      </c>
      <c r="M13" s="16">
        <f t="shared" ref="M13" si="13">M11-M12</f>
        <v>-176</v>
      </c>
      <c r="N13" s="21">
        <f t="shared" ref="N13" si="14">N11-N12</f>
        <v>1698</v>
      </c>
      <c r="P13" s="1"/>
      <c r="Q13" s="1"/>
      <c r="R13" s="1"/>
      <c r="S13" s="1"/>
      <c r="T13" s="1"/>
      <c r="U13" s="1"/>
      <c r="V13" s="1"/>
      <c r="W13" s="1"/>
      <c r="X13" s="1"/>
    </row>
    <row r="14" spans="1:24" s="3" customFormat="1" ht="15.75" thickTop="1" x14ac:dyDescent="0.25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P14" s="1"/>
      <c r="Q14" s="1"/>
      <c r="R14" s="1"/>
      <c r="S14" s="1"/>
      <c r="T14" s="1"/>
      <c r="U14" s="1"/>
      <c r="V14" s="1"/>
      <c r="W14" s="1"/>
      <c r="X14" s="1"/>
    </row>
    <row r="15" spans="1:24" s="3" customFormat="1" x14ac:dyDescent="0.25">
      <c r="A15" s="22" t="s">
        <v>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P15" s="1"/>
      <c r="Q15" s="1"/>
      <c r="R15" s="1"/>
      <c r="S15" s="1"/>
      <c r="T15" s="1"/>
      <c r="U15" s="1"/>
      <c r="V15" s="1"/>
      <c r="W15" s="1"/>
      <c r="X15" s="1"/>
    </row>
    <row r="16" spans="1:24" s="3" customFormat="1" x14ac:dyDescent="0.25">
      <c r="A16" s="8" t="s">
        <v>2</v>
      </c>
      <c r="B16" s="15">
        <v>188</v>
      </c>
      <c r="C16" s="15">
        <v>304</v>
      </c>
      <c r="D16" s="15">
        <v>167</v>
      </c>
      <c r="E16" s="15">
        <v>95</v>
      </c>
      <c r="F16" s="15">
        <v>676</v>
      </c>
      <c r="G16" s="15">
        <v>553</v>
      </c>
      <c r="H16" s="15">
        <v>410</v>
      </c>
      <c r="I16" s="15">
        <v>172</v>
      </c>
      <c r="J16" s="15">
        <v>259</v>
      </c>
      <c r="K16" s="15">
        <v>17</v>
      </c>
      <c r="L16" s="15">
        <v>485</v>
      </c>
      <c r="M16" s="15">
        <v>462</v>
      </c>
      <c r="N16" s="9">
        <f>SUM(B16:M16)</f>
        <v>3788</v>
      </c>
      <c r="P16" s="1"/>
      <c r="Q16" s="1"/>
      <c r="R16" s="1"/>
      <c r="S16" s="1"/>
      <c r="T16" s="1"/>
      <c r="U16" s="1"/>
      <c r="V16" s="1"/>
      <c r="W16" s="1"/>
      <c r="X16" s="1"/>
    </row>
    <row r="17" spans="1:24" s="3" customFormat="1" x14ac:dyDescent="0.25">
      <c r="A17" s="8" t="s">
        <v>3</v>
      </c>
      <c r="B17" s="15">
        <v>200</v>
      </c>
      <c r="C17" s="15">
        <v>300</v>
      </c>
      <c r="D17" s="15">
        <v>300</v>
      </c>
      <c r="E17" s="15">
        <v>300</v>
      </c>
      <c r="F17" s="15">
        <v>400</v>
      </c>
      <c r="G17" s="15">
        <v>500</v>
      </c>
      <c r="H17" s="15">
        <v>500</v>
      </c>
      <c r="I17" s="15">
        <v>400</v>
      </c>
      <c r="J17" s="15">
        <v>200</v>
      </c>
      <c r="K17" s="15">
        <v>100</v>
      </c>
      <c r="L17" s="15">
        <v>300</v>
      </c>
      <c r="M17" s="15">
        <v>500</v>
      </c>
      <c r="N17" s="9">
        <f>SUM(B17:M17)</f>
        <v>4000</v>
      </c>
      <c r="P17" s="1"/>
      <c r="Q17" s="1"/>
      <c r="R17" s="1"/>
      <c r="S17" s="1"/>
      <c r="T17" s="1"/>
      <c r="U17" s="1"/>
      <c r="V17" s="1"/>
      <c r="W17" s="1"/>
      <c r="X17" s="1"/>
    </row>
    <row r="18" spans="1:24" s="3" customFormat="1" ht="15.75" thickBot="1" x14ac:dyDescent="0.3">
      <c r="A18" s="20" t="s">
        <v>6</v>
      </c>
      <c r="B18" s="16">
        <f t="shared" ref="B18" si="15">B16-B17</f>
        <v>-12</v>
      </c>
      <c r="C18" s="16">
        <f t="shared" ref="C18" si="16">C16-C17</f>
        <v>4</v>
      </c>
      <c r="D18" s="16">
        <f t="shared" ref="D18" si="17">D16-D17</f>
        <v>-133</v>
      </c>
      <c r="E18" s="16">
        <f t="shared" ref="E18" si="18">E16-E17</f>
        <v>-205</v>
      </c>
      <c r="F18" s="16">
        <f t="shared" ref="F18" si="19">F16-F17</f>
        <v>276</v>
      </c>
      <c r="G18" s="16">
        <f t="shared" ref="G18" si="20">G16-G17</f>
        <v>53</v>
      </c>
      <c r="H18" s="16">
        <f t="shared" ref="H18" si="21">H16-H17</f>
        <v>-90</v>
      </c>
      <c r="I18" s="16">
        <f t="shared" ref="I18" si="22">I16-I17</f>
        <v>-228</v>
      </c>
      <c r="J18" s="16">
        <f t="shared" ref="J18" si="23">J16-J17</f>
        <v>59</v>
      </c>
      <c r="K18" s="16">
        <f t="shared" ref="K18" si="24">K16-K17</f>
        <v>-83</v>
      </c>
      <c r="L18" s="16">
        <f t="shared" ref="L18" si="25">L16-L17</f>
        <v>185</v>
      </c>
      <c r="M18" s="16">
        <f t="shared" ref="M18" si="26">M16-M17</f>
        <v>-38</v>
      </c>
      <c r="N18" s="21">
        <f t="shared" ref="N18" si="27">N16-N17</f>
        <v>-212</v>
      </c>
      <c r="P18" s="1"/>
      <c r="Q18" s="1"/>
      <c r="R18" s="1"/>
      <c r="S18" s="1"/>
      <c r="T18" s="1"/>
      <c r="U18" s="1"/>
      <c r="V18" s="1"/>
      <c r="W18" s="1"/>
      <c r="X18" s="1"/>
    </row>
    <row r="19" spans="1:24" s="3" customFormat="1" ht="15.75" thickTop="1" x14ac:dyDescent="0.25">
      <c r="A19" s="10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P19" s="1"/>
      <c r="Q19" s="1"/>
      <c r="R19" s="1"/>
      <c r="S19" s="1"/>
      <c r="T19" s="1"/>
      <c r="U19" s="1"/>
      <c r="V19" s="1"/>
      <c r="W19" s="1"/>
      <c r="X19" s="1"/>
    </row>
    <row r="20" spans="1:24" s="3" customFormat="1" x14ac:dyDescent="0.25">
      <c r="A20" s="22" t="s">
        <v>10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Q20" s="1"/>
      <c r="R20" s="1"/>
      <c r="S20" s="1"/>
      <c r="T20" s="1"/>
      <c r="U20" s="1"/>
      <c r="V20" s="1"/>
      <c r="W20" s="1"/>
      <c r="X20" s="1"/>
    </row>
    <row r="21" spans="1:24" s="3" customFormat="1" x14ac:dyDescent="0.25">
      <c r="A21" s="8" t="s">
        <v>2</v>
      </c>
      <c r="B21" s="15">
        <v>164</v>
      </c>
      <c r="C21" s="15">
        <v>490</v>
      </c>
      <c r="D21" s="15">
        <v>374</v>
      </c>
      <c r="E21" s="15">
        <v>639</v>
      </c>
      <c r="F21" s="15">
        <v>832</v>
      </c>
      <c r="G21" s="15">
        <v>552</v>
      </c>
      <c r="H21" s="15">
        <v>1275</v>
      </c>
      <c r="I21" s="15">
        <v>748</v>
      </c>
      <c r="J21" s="15">
        <v>349</v>
      </c>
      <c r="K21" s="15">
        <v>337</v>
      </c>
      <c r="L21" s="15">
        <v>440</v>
      </c>
      <c r="M21" s="15">
        <v>831</v>
      </c>
      <c r="N21" s="9">
        <f>SUM(B21:M21)</f>
        <v>7031</v>
      </c>
      <c r="Q21" s="1"/>
      <c r="R21" s="1"/>
      <c r="S21" s="1"/>
      <c r="T21" s="1"/>
      <c r="U21" s="1"/>
      <c r="V21" s="1"/>
      <c r="W21" s="1"/>
      <c r="X21" s="1"/>
    </row>
    <row r="22" spans="1:24" s="3" customFormat="1" x14ac:dyDescent="0.25">
      <c r="A22" s="8" t="s">
        <v>3</v>
      </c>
      <c r="B22" s="15">
        <v>300</v>
      </c>
      <c r="C22" s="15">
        <v>400</v>
      </c>
      <c r="D22" s="15">
        <v>400</v>
      </c>
      <c r="E22" s="15">
        <v>500</v>
      </c>
      <c r="F22" s="15">
        <v>600</v>
      </c>
      <c r="G22" s="15">
        <v>700</v>
      </c>
      <c r="H22" s="15">
        <v>700</v>
      </c>
      <c r="I22" s="15">
        <v>600</v>
      </c>
      <c r="J22" s="15">
        <v>300</v>
      </c>
      <c r="K22" s="15">
        <v>200</v>
      </c>
      <c r="L22" s="15">
        <v>500</v>
      </c>
      <c r="M22" s="15">
        <v>800</v>
      </c>
      <c r="N22" s="9">
        <f>SUM(B22:M22)</f>
        <v>6000</v>
      </c>
      <c r="Q22" s="1"/>
      <c r="R22" s="1"/>
      <c r="S22" s="1"/>
      <c r="T22" s="1"/>
      <c r="U22" s="1"/>
      <c r="V22" s="1"/>
      <c r="W22" s="1"/>
      <c r="X22" s="1"/>
    </row>
    <row r="23" spans="1:24" s="3" customFormat="1" ht="15.75" thickBot="1" x14ac:dyDescent="0.3">
      <c r="A23" s="20" t="s">
        <v>6</v>
      </c>
      <c r="B23" s="16">
        <f t="shared" ref="B23" si="28">B21-B22</f>
        <v>-136</v>
      </c>
      <c r="C23" s="16">
        <f t="shared" ref="C23" si="29">C21-C22</f>
        <v>90</v>
      </c>
      <c r="D23" s="16">
        <f t="shared" ref="D23" si="30">D21-D22</f>
        <v>-26</v>
      </c>
      <c r="E23" s="16">
        <f t="shared" ref="E23" si="31">E21-E22</f>
        <v>139</v>
      </c>
      <c r="F23" s="16">
        <f t="shared" ref="F23" si="32">F21-F22</f>
        <v>232</v>
      </c>
      <c r="G23" s="16">
        <f t="shared" ref="G23" si="33">G21-G22</f>
        <v>-148</v>
      </c>
      <c r="H23" s="16">
        <f t="shared" ref="H23" si="34">H21-H22</f>
        <v>575</v>
      </c>
      <c r="I23" s="16">
        <f t="shared" ref="I23" si="35">I21-I22</f>
        <v>148</v>
      </c>
      <c r="J23" s="16">
        <f t="shared" ref="J23" si="36">J21-J22</f>
        <v>49</v>
      </c>
      <c r="K23" s="16">
        <f t="shared" ref="K23" si="37">K21-K22</f>
        <v>137</v>
      </c>
      <c r="L23" s="16">
        <f t="shared" ref="L23" si="38">L21-L22</f>
        <v>-60</v>
      </c>
      <c r="M23" s="16">
        <f t="shared" ref="M23" si="39">M21-M22</f>
        <v>31</v>
      </c>
      <c r="N23" s="21">
        <f t="shared" ref="N23" si="40">N21-N22</f>
        <v>1031</v>
      </c>
      <c r="Q23" s="1"/>
      <c r="R23" s="1"/>
      <c r="S23" s="1"/>
      <c r="T23" s="1"/>
      <c r="U23" s="1"/>
      <c r="V23" s="1"/>
      <c r="W23" s="1"/>
      <c r="X23" s="1"/>
    </row>
    <row r="24" spans="1:24" ht="15.75" thickTop="1" x14ac:dyDescent="0.25">
      <c r="O24" s="3"/>
    </row>
    <row r="25" spans="1:24" s="3" customFormat="1" x14ac:dyDescent="0.25">
      <c r="P25" s="1"/>
      <c r="Q25" s="1"/>
      <c r="R25" s="1"/>
      <c r="S25" s="1"/>
      <c r="T25" s="1"/>
      <c r="U25" s="1"/>
      <c r="V25" s="1"/>
      <c r="W25" s="1"/>
      <c r="X25" s="1"/>
    </row>
    <row r="26" spans="1:24" s="3" customFormat="1" x14ac:dyDescent="0.25">
      <c r="A26" s="14" t="s">
        <v>16</v>
      </c>
      <c r="P26" s="1"/>
      <c r="Q26" s="1"/>
      <c r="R26" s="1"/>
      <c r="S26" s="1"/>
      <c r="T26" s="1"/>
      <c r="U26" s="1"/>
      <c r="V26" s="1"/>
      <c r="W26" s="1"/>
      <c r="X26" s="1"/>
    </row>
    <row r="27" spans="1:24" s="3" customFormat="1" x14ac:dyDescent="0.25">
      <c r="A27" s="14" t="s">
        <v>7</v>
      </c>
      <c r="P27" s="1"/>
      <c r="Q27" s="1"/>
      <c r="R27" s="1"/>
      <c r="S27" s="1"/>
      <c r="T27" s="1"/>
      <c r="U27" s="1"/>
      <c r="V27" s="1"/>
      <c r="W27" s="1"/>
      <c r="X27" s="1"/>
    </row>
    <row r="28" spans="1:24" s="3" customFormat="1" x14ac:dyDescent="0.25">
      <c r="A28" s="14" t="s">
        <v>8</v>
      </c>
      <c r="P28" s="1"/>
      <c r="Q28" s="1"/>
      <c r="R28" s="1"/>
      <c r="S28" s="1"/>
      <c r="T28" s="1"/>
      <c r="U28" s="1"/>
      <c r="V28" s="1"/>
      <c r="W28" s="1"/>
      <c r="X28" s="1"/>
    </row>
    <row r="29" spans="1:24" s="3" customFormat="1" x14ac:dyDescent="0.25">
      <c r="A29" s="14" t="s">
        <v>9</v>
      </c>
      <c r="P29" s="1"/>
      <c r="Q29" s="1"/>
      <c r="R29" s="1"/>
      <c r="S29" s="1"/>
      <c r="T29" s="1"/>
      <c r="U29" s="1"/>
      <c r="V29" s="1"/>
      <c r="W29" s="1"/>
      <c r="X29" s="1"/>
    </row>
    <row r="30" spans="1:24" s="3" customFormat="1" x14ac:dyDescent="0.25">
      <c r="A30" s="14" t="s">
        <v>10</v>
      </c>
      <c r="P30" s="1"/>
      <c r="Q30" s="1"/>
      <c r="R30" s="1"/>
      <c r="S30" s="1"/>
      <c r="T30" s="1"/>
      <c r="U30" s="1"/>
      <c r="V30" s="1"/>
      <c r="W30" s="1"/>
      <c r="X30" s="1"/>
    </row>
    <row r="31" spans="1:24" s="3" customFormat="1" x14ac:dyDescent="0.25">
      <c r="P31" s="1"/>
      <c r="Q31" s="1"/>
      <c r="R31" s="1"/>
      <c r="S31" s="1"/>
      <c r="T31" s="1"/>
      <c r="U31" s="1"/>
      <c r="V31" s="1"/>
      <c r="W31" s="1"/>
      <c r="X31" s="1"/>
    </row>
    <row r="33" spans="1:14" x14ac:dyDescent="0.25">
      <c r="A33" s="4" t="s">
        <v>12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</row>
    <row r="34" spans="1:14" x14ac:dyDescent="0.25">
      <c r="A34" s="14" t="s">
        <v>4</v>
      </c>
      <c r="B34" s="1" t="str">
        <f>"Revenue vs Budget"&amp;CHAR(12)&amp;A37</f>
        <v>Revenue vs Budget_x000C_Accessories</v>
      </c>
      <c r="F34" s="14"/>
    </row>
    <row r="35" spans="1:14" x14ac:dyDescent="0.25">
      <c r="A35" s="14" t="s">
        <v>14</v>
      </c>
      <c r="B35" s="14" t="s">
        <v>15</v>
      </c>
      <c r="C35" s="26">
        <v>4</v>
      </c>
      <c r="E35" s="14" t="s">
        <v>13</v>
      </c>
      <c r="G35" s="12">
        <f>INDEX($B$4:$M$4,1,H35)</f>
        <v>42855</v>
      </c>
      <c r="H35" s="26">
        <v>4</v>
      </c>
    </row>
    <row r="36" spans="1:14" x14ac:dyDescent="0.25">
      <c r="A36" s="14"/>
      <c r="F36" s="14"/>
    </row>
    <row r="37" spans="1:14" ht="30" x14ac:dyDescent="0.25">
      <c r="A37" s="22" t="str">
        <f>INDEX(ProductLines[Product Lines],C35)</f>
        <v>Accessories</v>
      </c>
      <c r="B37" s="12">
        <f t="shared" ref="B37:M37" si="41">B4</f>
        <v>42766</v>
      </c>
      <c r="C37" s="12">
        <f t="shared" si="41"/>
        <v>42794</v>
      </c>
      <c r="D37" s="12">
        <f t="shared" si="41"/>
        <v>42825</v>
      </c>
      <c r="E37" s="12">
        <f t="shared" si="41"/>
        <v>42855</v>
      </c>
      <c r="F37" s="12">
        <f t="shared" si="41"/>
        <v>42886</v>
      </c>
      <c r="G37" s="12">
        <f t="shared" si="41"/>
        <v>42916</v>
      </c>
      <c r="H37" s="12">
        <f t="shared" si="41"/>
        <v>42947</v>
      </c>
      <c r="I37" s="12">
        <f t="shared" si="41"/>
        <v>42978</v>
      </c>
      <c r="J37" s="12">
        <f t="shared" si="41"/>
        <v>43008</v>
      </c>
      <c r="K37" s="12">
        <f t="shared" si="41"/>
        <v>43039</v>
      </c>
      <c r="L37" s="12">
        <f t="shared" si="41"/>
        <v>43069</v>
      </c>
      <c r="M37" s="12">
        <f t="shared" si="41"/>
        <v>43100</v>
      </c>
      <c r="N37" s="13" t="str">
        <f t="shared" ref="N37" si="42">N4</f>
        <v>Total To Date</v>
      </c>
    </row>
    <row r="38" spans="1:14" x14ac:dyDescent="0.25">
      <c r="A38" s="14" t="s">
        <v>2</v>
      </c>
      <c r="B38" s="15">
        <f t="shared" ref="B38:M38" si="43">INDEX($A$4:$N$23,MATCH($A$37,$A$4:$A$23,0)+1,MATCH(B$37,$A$4:$N$4,0))</f>
        <v>164</v>
      </c>
      <c r="C38" s="15">
        <f t="shared" si="43"/>
        <v>490</v>
      </c>
      <c r="D38" s="15">
        <f t="shared" si="43"/>
        <v>374</v>
      </c>
      <c r="E38" s="15">
        <f t="shared" si="43"/>
        <v>639</v>
      </c>
      <c r="F38" s="15">
        <f t="shared" si="43"/>
        <v>832</v>
      </c>
      <c r="G38" s="15">
        <f t="shared" si="43"/>
        <v>552</v>
      </c>
      <c r="H38" s="15">
        <f t="shared" si="43"/>
        <v>1275</v>
      </c>
      <c r="I38" s="15">
        <f t="shared" si="43"/>
        <v>748</v>
      </c>
      <c r="J38" s="15">
        <f t="shared" si="43"/>
        <v>349</v>
      </c>
      <c r="K38" s="15">
        <f t="shared" si="43"/>
        <v>337</v>
      </c>
      <c r="L38" s="15">
        <f t="shared" si="43"/>
        <v>440</v>
      </c>
      <c r="M38" s="15">
        <f t="shared" si="43"/>
        <v>831</v>
      </c>
      <c r="N38" s="9">
        <f t="shared" ref="N38:N39" si="44">SUM(B38:M38)</f>
        <v>7031</v>
      </c>
    </row>
    <row r="39" spans="1:14" x14ac:dyDescent="0.25">
      <c r="A39" s="14" t="s">
        <v>3</v>
      </c>
      <c r="B39" s="15">
        <f t="shared" ref="B39:M39" si="45">INDEX($A$4:$N$23,MATCH($A$37,$A$4:$A$23,0)+2,MATCH(B$37,$A$4:$N$4,0))</f>
        <v>300</v>
      </c>
      <c r="C39" s="15">
        <f t="shared" si="45"/>
        <v>400</v>
      </c>
      <c r="D39" s="15">
        <f t="shared" si="45"/>
        <v>400</v>
      </c>
      <c r="E39" s="15">
        <f t="shared" si="45"/>
        <v>500</v>
      </c>
      <c r="F39" s="15">
        <f t="shared" si="45"/>
        <v>600</v>
      </c>
      <c r="G39" s="15">
        <f t="shared" si="45"/>
        <v>700</v>
      </c>
      <c r="H39" s="15">
        <f t="shared" si="45"/>
        <v>700</v>
      </c>
      <c r="I39" s="15">
        <f t="shared" si="45"/>
        <v>600</v>
      </c>
      <c r="J39" s="15">
        <f t="shared" si="45"/>
        <v>300</v>
      </c>
      <c r="K39" s="15">
        <f t="shared" si="45"/>
        <v>200</v>
      </c>
      <c r="L39" s="15">
        <f t="shared" si="45"/>
        <v>500</v>
      </c>
      <c r="M39" s="15">
        <f t="shared" si="45"/>
        <v>800</v>
      </c>
      <c r="N39" s="9">
        <f t="shared" si="44"/>
        <v>6000</v>
      </c>
    </row>
    <row r="40" spans="1:14" ht="15.75" thickBot="1" x14ac:dyDescent="0.3">
      <c r="A40" s="14" t="s">
        <v>6</v>
      </c>
      <c r="B40" s="16">
        <f t="shared" ref="B40:N40" si="46">SUM(B38:B39)</f>
        <v>464</v>
      </c>
      <c r="C40" s="16">
        <f t="shared" si="46"/>
        <v>890</v>
      </c>
      <c r="D40" s="16">
        <f t="shared" si="46"/>
        <v>774</v>
      </c>
      <c r="E40" s="16">
        <f t="shared" si="46"/>
        <v>1139</v>
      </c>
      <c r="F40" s="16">
        <f t="shared" si="46"/>
        <v>1432</v>
      </c>
      <c r="G40" s="16">
        <f t="shared" si="46"/>
        <v>1252</v>
      </c>
      <c r="H40" s="16">
        <f t="shared" si="46"/>
        <v>1975</v>
      </c>
      <c r="I40" s="16">
        <f t="shared" si="46"/>
        <v>1348</v>
      </c>
      <c r="J40" s="16">
        <f t="shared" si="46"/>
        <v>649</v>
      </c>
      <c r="K40" s="16">
        <f t="shared" si="46"/>
        <v>537</v>
      </c>
      <c r="L40" s="16">
        <f t="shared" si="46"/>
        <v>940</v>
      </c>
      <c r="M40" s="16">
        <f t="shared" si="46"/>
        <v>1631</v>
      </c>
      <c r="N40" s="21">
        <f t="shared" si="46"/>
        <v>13031</v>
      </c>
    </row>
    <row r="41" spans="1:14" ht="15.75" thickTop="1" x14ac:dyDescent="0.25"/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4" ma:contentTypeDescription="Create a new document." ma:contentTypeScope="" ma:versionID="7ba741b6743598ff5c0696560fc509d7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63f7b44432cba77b0123e297ad77601a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Y D A A B Q S w M E F A A C A A g A g H Y e S 1 6 b O y K m A A A A + A A A A B I A H A B D b 2 5 m a W c v U G F j a 2 F n Z S 5 4 b W w g o h g A K K A U A A A A A A A A A A A A A A A A A A A A A A A A A A A A h Y + 9 D o I w G E V f h X S n P 8 C A 5 K M M r p K Y E I 1 r U y s 0 Q j G 0 W N 7 N w U f y F S R R 1 M 3 x n p z h 3 M f t D s X U t c F V D V b 3 J k c M U x Q o I / u j N n W O R n c K U 1 R w 2 A p 5 F r U K Z t n Y b L L H H D X O X T J C v P f Y x 7 g f a h J R y s i h 3 F S y U Z 1 A H 1 n / l 0 N t r B N G K s R h / 4 r h E U 5 W O E l j h l n K g C w Y S m 2 + S j Q X Y w r k B 8 J 6 b N 0 4 K K 5 M u K u A L B P I + w V / A l B L A w Q U A A I A C A C A d h 5 L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H Y e S y i K R 7 g O A A A A E Q A A A B M A H A B G b 3 J t d W x h c y 9 T Z W N 0 a W 9 u M S 5 t I K I Y A C i g F A A A A A A A A A A A A A A A A A A A A A A A A A A A A C t O T S 7 J z M 9 T C I b Q h t Y A U E s B A i 0 A F A A C A A g A g H Y e S 1 6 b O y K m A A A A + A A A A B I A A A A A A A A A A A A A A A A A A A A A A E N v b m Z p Z y 9 Q Y W N r Y W d l L n h t b F B L A Q I t A B Q A A g A I A I B 2 H k s P y u m r p A A A A O k A A A A T A A A A A A A A A A A A A A A A A P I A A A B b Q 2 9 u d G V u d F 9 U e X B l c 1 0 u e G 1 s U E s B A i 0 A F A A C A A g A g H Y e S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T L 6 F h d h q 9 F r 7 J c v X C R O S s A A A A A A g A A A A A A E G Y A A A A B A A A g A A A A N Z W Z k 3 Z H p a j R F 8 Q p y o X y 3 O U I N L 7 x j P T g d T e w f o V G f Z c A A A A A D o A A A A A C A A A g A A A A B 5 S o 6 q z T M i W c 3 6 C Z P c T P J 1 8 y h y p + L L E l w J T c N M p / t d h Q A A A A 8 K D 8 C m o Z h E 3 E B Z 1 Q U r t z o Z h k b j X k 4 w M t m A E s q X w K 8 k i N l c x K A B n g a 7 A q o 1 4 L Z Q C E 7 R t F L L Q 5 Q D J M c F a j 7 + A x 7 8 P 4 O F / M t N u 6 r R N i e s Q i O l N A A A A A W q y 5 + J i 0 y F d Y V L 6 t d b 0 i H F F o 8 7 W 4 E 9 o G 7 I s J N k t 0 i z t U R 8 S Q d m K f N j 1 X P g v z S J p U J R 7 O a I 0 e B 4 9 y U B Y z T d R 4 9 w = = < / D a t a M a s h u p > 
</file>

<file path=customXml/itemProps1.xml><?xml version="1.0" encoding="utf-8"?>
<ds:datastoreItem xmlns:ds="http://schemas.openxmlformats.org/officeDocument/2006/customXml" ds:itemID="{82F045F5-853B-4BBE-B1BA-DE1EBC54E8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9670A2-9A30-430E-8627-59E1E2F576F5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745b679f-b37d-46f9-abcd-0e62b30e1892"/>
    <ds:schemaRef ds:uri="http://schemas.microsoft.com/office/2006/documentManagement/types"/>
    <ds:schemaRef ds:uri="http://www.w3.org/XML/1998/namespace"/>
    <ds:schemaRef ds:uri="c459205a-8efd-4ecd-a641-e6bcc479f5d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5DBAB73-6F69-4903-885A-6B932BCA4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9205a-8efd-4ecd-a641-e6bcc479f5dd"/>
    <ds:schemaRef ds:uri="745b679f-b37d-46f9-abcd-0e62b30e1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FB94AB-59FC-48CC-9F51-8E56900710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cp:lastPrinted>2017-08-30T23:40:17Z</cp:lastPrinted>
  <dcterms:created xsi:type="dcterms:W3CDTF">2017-08-30T16:32:17Z</dcterms:created>
  <dcterms:modified xsi:type="dcterms:W3CDTF">2017-09-02T21:21:45Z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